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\Documents\ETI\ToolTech\ToolTech 2018\Lowe'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2" i="1" l="1"/>
  <c r="J25" i="1"/>
  <c r="E25" i="1"/>
  <c r="J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31" i="1" s="1"/>
  <c r="E14" i="1"/>
  <c r="J13" i="1"/>
  <c r="E13" i="1"/>
  <c r="J12" i="1"/>
  <c r="E12" i="1"/>
  <c r="J11" i="1"/>
  <c r="E26" i="1" l="1"/>
  <c r="E27" i="1"/>
  <c r="E28" i="1" l="1"/>
  <c r="E30" i="1" s="1"/>
  <c r="E33" i="1" s="1"/>
  <c r="E34" i="1"/>
  <c r="E35" i="1" s="1"/>
</calcChain>
</file>

<file path=xl/sharedStrings.xml><?xml version="1.0" encoding="utf-8"?>
<sst xmlns="http://schemas.openxmlformats.org/spreadsheetml/2006/main" count="92" uniqueCount="89">
  <si>
    <t>LOEWS VENTANA CANYON ELECTRICAL POWER &amp; EQUIPMENT ORDER</t>
  </si>
  <si>
    <t>EVENT/SHOW:</t>
  </si>
  <si>
    <t xml:space="preserve">BOOTH # or ROOM: </t>
  </si>
  <si>
    <t>COMPANY NAME:</t>
  </si>
  <si>
    <t>CONVENTION DATES:</t>
  </si>
  <si>
    <t>ORDERED BY:</t>
  </si>
  <si>
    <t>PHONE NUMBER:</t>
  </si>
  <si>
    <t>ELECTRICAL CURRENT AVAILABLE:</t>
  </si>
  <si>
    <t xml:space="preserve">                       '1) 120 Volt, A.C. single phase                 2) 208 Volt, A.C. single phase                 3) 208 Volt, A.C. three phase              </t>
  </si>
  <si>
    <t xml:space="preserve">                     ALL CHARGES LISTED ARE BASED ON A 24 HOUR USAGE</t>
  </si>
  <si>
    <t>QTY.</t>
  </si>
  <si>
    <t>ELECTRICAL NEEDS</t>
  </si>
  <si>
    <t>UNIT COST</t>
  </si>
  <si>
    <t>EXTENDED AMOUNT</t>
  </si>
  <si>
    <t xml:space="preserve">          EQUIPMENT NEEDS</t>
  </si>
  <si>
    <t>EA.</t>
  </si>
  <si>
    <t>Distribution pigtail 3-20 Amp outlets</t>
  </si>
  <si>
    <t>20 Amps/120V/1 phase</t>
  </si>
  <si>
    <t>Power Strip (15 amp) No Surge Protection</t>
  </si>
  <si>
    <t>20 amps/208V/1 phase</t>
  </si>
  <si>
    <t>25 or 50 ft. extension cord</t>
  </si>
  <si>
    <t>20 Amps/208V/3 phase</t>
  </si>
  <si>
    <t>Remove &amp; Re-Install Each Chandelier</t>
  </si>
  <si>
    <t>30 Amps/120V/1 phase</t>
  </si>
  <si>
    <t>Cam-Lok - Tee Fittings - Turn Arounds</t>
  </si>
  <si>
    <t>30 Amps/208V/1 phase</t>
  </si>
  <si>
    <t xml:space="preserve"> </t>
  </si>
  <si>
    <t>30 Amps/208V/3 phase</t>
  </si>
  <si>
    <t>50 ft. 5 wire extension cord</t>
  </si>
  <si>
    <t>40 Amps/120V/1 phase</t>
  </si>
  <si>
    <t>100 ft. 5 wire extension cord</t>
  </si>
  <si>
    <t>40 Amps/208V/1 phase</t>
  </si>
  <si>
    <t>Cable protectors 3 foot section</t>
  </si>
  <si>
    <t>40 Amps/208V/3 phase</t>
  </si>
  <si>
    <t>Remote lighting dimmer</t>
  </si>
  <si>
    <t>50 Amps/120V/1 phase</t>
  </si>
  <si>
    <t>45 KVA transformer 120V/208V/3 phase</t>
  </si>
  <si>
    <t>50 Amps/208V/1 phase</t>
  </si>
  <si>
    <t>75 KVA transformer 120V/208V/3 phase</t>
  </si>
  <si>
    <t>50 Amps/208V/3 phase</t>
  </si>
  <si>
    <t>Hydraulic Forklift or Lift</t>
  </si>
  <si>
    <t>See comments regarding additional power</t>
  </si>
  <si>
    <t>200 AMP 3ph Distribution Box-24cir.</t>
  </si>
  <si>
    <t>100 ft. exhibit cord (12 outlets, 3 circuits)</t>
  </si>
  <si>
    <t>(A) TOTAL ELECTRICAL CHARGES:</t>
  </si>
  <si>
    <r>
      <t xml:space="preserve">COMMENTS: </t>
    </r>
    <r>
      <rPr>
        <sz val="8"/>
        <rFont val="Arial"/>
        <family val="2"/>
      </rPr>
      <t>Power over 30 Amps may require the rental of a</t>
    </r>
  </si>
  <si>
    <t>transformer. Electrical fees over 50 amps will be calculated at</t>
  </si>
  <si>
    <t>(C) SUBTOTAL A + B:</t>
  </si>
  <si>
    <t xml:space="preserve">$30.00 per every 10 amps requested over our 50 amp fees. </t>
  </si>
  <si>
    <t>(D)  NUMBER OF DAYS:</t>
  </si>
  <si>
    <t>&gt;&gt;&gt;&gt;&gt;</t>
  </si>
  <si>
    <t>Please contact Hotel for a pricing quote.</t>
  </si>
  <si>
    <t>(E)  C x D:</t>
  </si>
  <si>
    <r>
      <t>EXHIBITORS: Loews</t>
    </r>
    <r>
      <rPr>
        <sz val="8"/>
        <rFont val="Arial"/>
        <family val="2"/>
      </rPr>
      <t xml:space="preserve"> provides power to the back of the booth only.</t>
    </r>
  </si>
  <si>
    <t>(F)  Remove &amp; Re-Install Chandelier</t>
  </si>
  <si>
    <t>Any request for power cords under the carpet please contact the</t>
  </si>
  <si>
    <t>(G)  LABOR: &gt;&gt;&gt;&gt;&gt;</t>
  </si>
  <si>
    <t>HRS.</t>
  </si>
  <si>
    <t xml:space="preserve">company that provided your booth. Electrical charges, power cords, </t>
  </si>
  <si>
    <t>(H) SUBTOTAL E, F, G:</t>
  </si>
  <si>
    <t>and power strips are not included with your booth fees.</t>
  </si>
  <si>
    <t>(I)  TAX 8.1%</t>
  </si>
  <si>
    <t>(J)  TOTAL</t>
  </si>
  <si>
    <t>GENERAL CONDITIONS:</t>
  </si>
  <si>
    <t>Labor will be billed at $50.00 per hour per engineer required for set-up and tear-down, or during the function while an engineer is required on site.</t>
  </si>
  <si>
    <t>Electrical work not shown above shall be charged on a time plus materials basis.</t>
  </si>
  <si>
    <t xml:space="preserve">All equipment must conform to all National Electric Codes.  Loews Ventana Canyon reserves the right to refuse connections to any and all </t>
  </si>
  <si>
    <t>hazardous wiring and equipment.</t>
  </si>
  <si>
    <t>NOTE:  Loews Ventana Canyon assumes no liability for failure of electrical current, supply or output, and makes no warranties that the</t>
  </si>
  <si>
    <t>electrical sources located at the hotel are suitable for any particular purpose.</t>
  </si>
  <si>
    <t>PLEASE CHECK ONE OF THE FOLLOWING METHODS OF PAYMENT:</t>
  </si>
  <si>
    <t xml:space="preserve">       ROOM CHARGE</t>
  </si>
  <si>
    <t>ROOM NUMBER_______________  REGISTERED NAME________________________________________</t>
  </si>
  <si>
    <t xml:space="preserve">       CASH</t>
  </si>
  <si>
    <t xml:space="preserve">    CHECK</t>
  </si>
  <si>
    <t xml:space="preserve">            CREDIT CARD: __________________________________________________________________</t>
  </si>
  <si>
    <t>CARD NUMBER</t>
  </si>
  <si>
    <t>EXP. DATE</t>
  </si>
  <si>
    <t>/</t>
  </si>
  <si>
    <t>CARDHOLDERS SIGNATURE____________________________________________________</t>
  </si>
  <si>
    <t>`</t>
  </si>
  <si>
    <t>RETURN ORDER FORM AND CHECK MADE PAYABLE TO:</t>
  </si>
  <si>
    <t>Loews Ventana Canyon</t>
  </si>
  <si>
    <t>7000 North Resort Drive</t>
  </si>
  <si>
    <t>Tucson, AZ  85750</t>
  </si>
  <si>
    <t>ATTN:  Conference Services Department/Brandy White</t>
  </si>
  <si>
    <t>ORDER FORMS MAY ALSO BE FAXED TO (520) 299-4151 ATTN:  Brandy White</t>
  </si>
  <si>
    <t>(B) TOTAL EQUIPMENT CHARGES*:</t>
  </si>
  <si>
    <t>Cam-Lok 50ft.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</si>
</sst>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1" xfId="0" quotePrefix="1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left"/>
    </xf>
    <xf numFmtId="0" fontId="4" fillId="0" borderId="6" xfId="0" applyFont="1" applyBorder="1" applyProtection="1">
      <protection locked="0"/>
    </xf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3" fillId="0" borderId="6" xfId="0" quotePrefix="1" applyFont="1" applyBorder="1" applyAlignment="1">
      <alignment horizontal="left"/>
    </xf>
    <xf numFmtId="0" fontId="4" fillId="0" borderId="8" xfId="0" applyFont="1" applyBorder="1"/>
    <xf numFmtId="0" fontId="3" fillId="0" borderId="0" xfId="0" applyFont="1"/>
    <xf numFmtId="0" fontId="3" fillId="0" borderId="9" xfId="0" applyFont="1" applyBorder="1" applyAlignment="1">
      <alignment horizontal="left"/>
    </xf>
    <xf numFmtId="0" fontId="4" fillId="0" borderId="10" xfId="0" applyFont="1" applyBorder="1" applyProtection="1">
      <protection locked="0"/>
    </xf>
    <xf numFmtId="0" fontId="4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left"/>
    </xf>
    <xf numFmtId="0" fontId="4" fillId="0" borderId="11" xfId="0" applyFont="1" applyBorder="1"/>
    <xf numFmtId="0" fontId="3" fillId="0" borderId="12" xfId="0" applyFont="1" applyBorder="1" applyAlignment="1">
      <alignment horizontal="left"/>
    </xf>
    <xf numFmtId="0" fontId="4" fillId="0" borderId="14" xfId="0" applyFont="1" applyBorder="1" applyProtection="1">
      <protection locked="0"/>
    </xf>
    <xf numFmtId="0" fontId="4" fillId="0" borderId="14" xfId="0" applyFont="1" applyBorder="1"/>
    <xf numFmtId="0" fontId="3" fillId="0" borderId="15" xfId="0" applyFont="1" applyBorder="1"/>
    <xf numFmtId="0" fontId="3" fillId="0" borderId="14" xfId="0" applyFont="1" applyBorder="1" applyAlignment="1">
      <alignment horizontal="left"/>
    </xf>
    <xf numFmtId="0" fontId="4" fillId="0" borderId="15" xfId="0" applyFont="1" applyBorder="1"/>
    <xf numFmtId="0" fontId="3" fillId="0" borderId="16" xfId="0" applyFont="1" applyBorder="1"/>
    <xf numFmtId="0" fontId="3" fillId="0" borderId="14" xfId="0" applyFont="1" applyBorder="1"/>
    <xf numFmtId="0" fontId="3" fillId="0" borderId="12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9" xfId="0" quotePrefix="1" applyFont="1" applyBorder="1" applyAlignment="1">
      <alignment horizontal="center" vertical="center"/>
    </xf>
    <xf numFmtId="0" fontId="4" fillId="0" borderId="21" xfId="0" applyFont="1" applyBorder="1" applyAlignment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Protection="1">
      <protection locked="0"/>
    </xf>
    <xf numFmtId="0" fontId="3" fillId="0" borderId="6" xfId="0" applyFont="1" applyBorder="1"/>
    <xf numFmtId="44" fontId="3" fillId="0" borderId="23" xfId="1" applyFont="1" applyBorder="1" applyAlignment="1">
      <alignment horizontal="right"/>
    </xf>
    <xf numFmtId="44" fontId="4" fillId="0" borderId="8" xfId="1" applyFont="1" applyBorder="1" applyProtection="1"/>
    <xf numFmtId="0" fontId="3" fillId="0" borderId="24" xfId="0" applyFont="1" applyBorder="1"/>
    <xf numFmtId="0" fontId="3" fillId="0" borderId="25" xfId="0" applyFont="1" applyBorder="1"/>
    <xf numFmtId="44" fontId="3" fillId="0" borderId="25" xfId="1" applyFont="1" applyBorder="1" applyAlignment="1">
      <alignment horizontal="right"/>
    </xf>
    <xf numFmtId="0" fontId="4" fillId="0" borderId="26" xfId="0" applyFont="1" applyBorder="1" applyProtection="1">
      <protection locked="0"/>
    </xf>
    <xf numFmtId="0" fontId="3" fillId="0" borderId="10" xfId="0" applyFont="1" applyBorder="1"/>
    <xf numFmtId="44" fontId="3" fillId="0" borderId="27" xfId="1" applyFont="1" applyBorder="1" applyAlignment="1">
      <alignment horizontal="right"/>
    </xf>
    <xf numFmtId="44" fontId="4" fillId="0" borderId="11" xfId="1" applyFont="1" applyBorder="1" applyProtection="1"/>
    <xf numFmtId="0" fontId="3" fillId="0" borderId="28" xfId="0" applyFont="1" applyBorder="1"/>
    <xf numFmtId="0" fontId="3" fillId="0" borderId="29" xfId="0" applyFont="1" applyBorder="1"/>
    <xf numFmtId="44" fontId="3" fillId="0" borderId="29" xfId="1" applyFont="1" applyBorder="1" applyAlignment="1">
      <alignment horizontal="right"/>
    </xf>
    <xf numFmtId="44" fontId="3" fillId="0" borderId="29" xfId="1" applyNumberFormat="1" applyFont="1" applyBorder="1" applyAlignment="1">
      <alignment horizontal="right"/>
    </xf>
    <xf numFmtId="0" fontId="4" fillId="0" borderId="30" xfId="0" applyFont="1" applyBorder="1" applyProtection="1">
      <protection locked="0"/>
    </xf>
    <xf numFmtId="44" fontId="3" fillId="0" borderId="31" xfId="1" applyFont="1" applyBorder="1" applyAlignment="1">
      <alignment horizontal="right"/>
    </xf>
    <xf numFmtId="44" fontId="4" fillId="0" borderId="32" xfId="1" applyFont="1" applyBorder="1" applyProtection="1"/>
    <xf numFmtId="0" fontId="3" fillId="0" borderId="33" xfId="0" applyFont="1" applyBorder="1"/>
    <xf numFmtId="0" fontId="3" fillId="0" borderId="34" xfId="0" applyFont="1" applyBorder="1"/>
    <xf numFmtId="44" fontId="3" fillId="0" borderId="34" xfId="1" applyFont="1" applyBorder="1" applyAlignment="1">
      <alignment horizontal="right"/>
    </xf>
    <xf numFmtId="44" fontId="4" fillId="0" borderId="15" xfId="1" applyFont="1" applyBorder="1" applyProtection="1"/>
    <xf numFmtId="0" fontId="4" fillId="0" borderId="0" xfId="0" applyFont="1" applyBorder="1" applyProtection="1">
      <protection locked="0"/>
    </xf>
    <xf numFmtId="0" fontId="4" fillId="0" borderId="0" xfId="0" applyFont="1" applyBorder="1"/>
    <xf numFmtId="0" fontId="3" fillId="0" borderId="0" xfId="0" applyFont="1" applyBorder="1"/>
    <xf numFmtId="0" fontId="4" fillId="0" borderId="5" xfId="0" quotePrefix="1" applyFont="1" applyBorder="1" applyAlignment="1">
      <alignment horizontal="left"/>
    </xf>
    <xf numFmtId="44" fontId="4" fillId="0" borderId="35" xfId="0" applyNumberFormat="1" applyFont="1" applyBorder="1" applyProtection="1"/>
    <xf numFmtId="0" fontId="4" fillId="0" borderId="5" xfId="0" quotePrefix="1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4" fillId="0" borderId="9" xfId="0" quotePrefix="1" applyFont="1" applyBorder="1" applyAlignment="1">
      <alignment horizontal="left"/>
    </xf>
    <xf numFmtId="44" fontId="4" fillId="0" borderId="36" xfId="0" applyNumberFormat="1" applyFont="1" applyBorder="1" applyProtection="1"/>
    <xf numFmtId="0" fontId="3" fillId="0" borderId="9" xfId="0" applyFont="1" applyBorder="1" applyAlignment="1" applyProtection="1">
      <alignment horizontal="left"/>
      <protection locked="0"/>
    </xf>
    <xf numFmtId="0" fontId="4" fillId="0" borderId="11" xfId="0" applyFont="1" applyBorder="1" applyProtection="1">
      <protection locked="0"/>
    </xf>
    <xf numFmtId="0" fontId="4" fillId="0" borderId="37" xfId="0" quotePrefix="1" applyFont="1" applyBorder="1" applyAlignment="1">
      <alignment horizontal="left"/>
    </xf>
    <xf numFmtId="0" fontId="4" fillId="0" borderId="38" xfId="0" applyFont="1" applyBorder="1" applyAlignment="1" applyProtection="1">
      <alignment horizontal="right"/>
      <protection locked="0"/>
    </xf>
    <xf numFmtId="0" fontId="3" fillId="0" borderId="37" xfId="0" applyFont="1" applyBorder="1"/>
    <xf numFmtId="0" fontId="4" fillId="0" borderId="39" xfId="0" quotePrefix="1" applyFont="1" applyBorder="1" applyAlignment="1">
      <alignment horizontal="left"/>
    </xf>
    <xf numFmtId="0" fontId="3" fillId="0" borderId="40" xfId="0" applyFont="1" applyBorder="1"/>
    <xf numFmtId="44" fontId="4" fillId="0" borderId="41" xfId="1" applyFont="1" applyBorder="1" applyProtection="1"/>
    <xf numFmtId="0" fontId="4" fillId="0" borderId="9" xfId="0" applyFont="1" applyBorder="1" applyProtection="1">
      <protection locked="0"/>
    </xf>
    <xf numFmtId="0" fontId="4" fillId="0" borderId="9" xfId="0" applyFont="1" applyBorder="1"/>
    <xf numFmtId="0" fontId="3" fillId="0" borderId="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4" fillId="0" borderId="42" xfId="0" quotePrefix="1" applyFont="1" applyBorder="1" applyAlignment="1">
      <alignment horizontal="left"/>
    </xf>
    <xf numFmtId="0" fontId="3" fillId="0" borderId="7" xfId="0" applyFont="1" applyBorder="1"/>
    <xf numFmtId="0" fontId="4" fillId="0" borderId="7" xfId="0" applyFont="1" applyBorder="1" applyAlignment="1" applyProtection="1">
      <alignment horizontal="right"/>
      <protection locked="0"/>
    </xf>
    <xf numFmtId="0" fontId="4" fillId="0" borderId="43" xfId="0" applyFont="1" applyBorder="1" applyAlignment="1" applyProtection="1">
      <alignment horizontal="left"/>
    </xf>
    <xf numFmtId="44" fontId="4" fillId="0" borderId="44" xfId="1" applyFont="1" applyBorder="1" applyProtection="1"/>
    <xf numFmtId="0" fontId="3" fillId="0" borderId="10" xfId="0" applyFont="1" applyBorder="1" applyAlignment="1">
      <alignment horizontal="right"/>
    </xf>
    <xf numFmtId="44" fontId="4" fillId="0" borderId="36" xfId="0" applyNumberFormat="1" applyFont="1" applyBorder="1" applyAlignment="1" applyProtection="1">
      <alignment horizontal="right"/>
    </xf>
    <xf numFmtId="0" fontId="3" fillId="0" borderId="45" xfId="0" applyFont="1" applyBorder="1"/>
    <xf numFmtId="0" fontId="4" fillId="0" borderId="26" xfId="0" applyFont="1" applyFill="1" applyBorder="1" applyAlignment="1">
      <alignment horizontal="left"/>
    </xf>
    <xf numFmtId="44" fontId="4" fillId="0" borderId="36" xfId="0" applyNumberFormat="1" applyFont="1" applyBorder="1"/>
    <xf numFmtId="0" fontId="4" fillId="0" borderId="47" xfId="0" applyFont="1" applyFill="1" applyBorder="1" applyAlignment="1">
      <alignment horizontal="left"/>
    </xf>
    <xf numFmtId="44" fontId="4" fillId="0" borderId="32" xfId="0" applyNumberFormat="1" applyFont="1" applyBorder="1"/>
    <xf numFmtId="0" fontId="5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37" xfId="0" quotePrefix="1" applyFont="1" applyBorder="1" applyAlignment="1">
      <alignment horizontal="left"/>
    </xf>
    <xf numFmtId="0" fontId="3" fillId="0" borderId="38" xfId="0" applyFont="1" applyBorder="1"/>
    <xf numFmtId="0" fontId="3" fillId="0" borderId="12" xfId="0" applyFont="1" applyBorder="1"/>
    <xf numFmtId="0" fontId="4" fillId="0" borderId="37" xfId="0" applyFont="1" applyBorder="1" applyProtection="1">
      <protection locked="0"/>
    </xf>
    <xf numFmtId="0" fontId="4" fillId="0" borderId="37" xfId="0" applyFont="1" applyBorder="1"/>
    <xf numFmtId="0" fontId="4" fillId="0" borderId="37" xfId="0" quotePrefix="1" applyFont="1" applyBorder="1" applyAlignment="1" applyProtection="1">
      <alignment horizontal="left"/>
      <protection locked="0"/>
    </xf>
    <xf numFmtId="0" fontId="4" fillId="0" borderId="0" xfId="0" quotePrefix="1" applyFont="1" applyBorder="1" applyAlignment="1" applyProtection="1">
      <alignment horizontal="left"/>
      <protection locked="0"/>
    </xf>
    <xf numFmtId="0" fontId="4" fillId="0" borderId="38" xfId="0" applyFont="1" applyBorder="1" applyProtection="1">
      <protection locked="0"/>
    </xf>
    <xf numFmtId="0" fontId="4" fillId="0" borderId="38" xfId="0" applyFont="1" applyBorder="1"/>
    <xf numFmtId="0" fontId="6" fillId="0" borderId="6" xfId="0" applyFont="1" applyBorder="1"/>
    <xf numFmtId="0" fontId="6" fillId="0" borderId="0" xfId="0" applyFont="1"/>
    <xf numFmtId="0" fontId="6" fillId="0" borderId="0" xfId="0" applyFont="1" applyBorder="1"/>
    <xf numFmtId="0" fontId="6" fillId="0" borderId="13" xfId="0" applyFont="1" applyBorder="1"/>
    <xf numFmtId="0" fontId="6" fillId="0" borderId="13" xfId="0" applyFont="1" applyBorder="1" applyProtection="1">
      <protection locked="0"/>
    </xf>
    <xf numFmtId="0" fontId="6" fillId="0" borderId="37" xfId="0" applyFont="1" applyBorder="1"/>
    <xf numFmtId="0" fontId="6" fillId="0" borderId="38" xfId="0" applyFont="1" applyBorder="1"/>
    <xf numFmtId="0" fontId="6" fillId="0" borderId="17" xfId="0" applyFont="1" applyBorder="1"/>
    <xf numFmtId="0" fontId="6" fillId="0" borderId="18" xfId="0" applyFont="1" applyBorder="1"/>
    <xf numFmtId="0" fontId="4" fillId="0" borderId="2" xfId="0" applyFont="1" applyBorder="1" applyAlignment="1">
      <alignment vertical="center"/>
    </xf>
    <xf numFmtId="0" fontId="6" fillId="0" borderId="29" xfId="0" applyFont="1" applyBorder="1"/>
    <xf numFmtId="0" fontId="6" fillId="0" borderId="46" xfId="0" applyFont="1" applyBorder="1"/>
    <xf numFmtId="0" fontId="6" fillId="0" borderId="28" xfId="0" applyFont="1" applyBorder="1"/>
    <xf numFmtId="0" fontId="6" fillId="0" borderId="10" xfId="0" applyFont="1" applyBorder="1"/>
    <xf numFmtId="0" fontId="6" fillId="0" borderId="48" xfId="0" applyFont="1" applyBorder="1"/>
    <xf numFmtId="0" fontId="7" fillId="0" borderId="0" xfId="0" applyFont="1"/>
    <xf numFmtId="0" fontId="7" fillId="0" borderId="0" xfId="0" applyFont="1" applyBorder="1" applyProtection="1">
      <protection locked="0"/>
    </xf>
    <xf numFmtId="0" fontId="7" fillId="0" borderId="0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3" fillId="2" borderId="0" xfId="0" applyFont="1" applyFill="1" applyBorder="1"/>
    <xf numFmtId="0" fontId="6" fillId="2" borderId="0" xfId="0" applyFont="1" applyFill="1" applyBorder="1"/>
    <xf numFmtId="0" fontId="6" fillId="2" borderId="38" xfId="0" applyFont="1" applyFill="1" applyBorder="1"/>
    <xf numFmtId="0" fontId="3" fillId="0" borderId="9" xfId="0" applyFont="1" applyBorder="1" applyAlignment="1" applyProtection="1">
      <alignment horizontal="fill"/>
      <protection locked="0"/>
    </xf>
    <xf numFmtId="0" fontId="6" fillId="0" borderId="10" xfId="0" applyFont="1" applyBorder="1" applyAlignment="1"/>
    <xf numFmtId="0" fontId="6" fillId="0" borderId="11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45</xdr:row>
      <xdr:rowOff>0</xdr:rowOff>
    </xdr:from>
    <xdr:to>
      <xdr:col>0</xdr:col>
      <xdr:colOff>171450</xdr:colOff>
      <xdr:row>45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25" y="91821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47</xdr:row>
      <xdr:rowOff>0</xdr:rowOff>
    </xdr:from>
    <xdr:to>
      <xdr:col>0</xdr:col>
      <xdr:colOff>171450</xdr:colOff>
      <xdr:row>47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525" y="95631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533400</xdr:colOff>
      <xdr:row>47</xdr:row>
      <xdr:rowOff>0</xdr:rowOff>
    </xdr:from>
    <xdr:to>
      <xdr:col>2</xdr:col>
      <xdr:colOff>95250</xdr:colOff>
      <xdr:row>47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43000" y="956310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47</xdr:row>
      <xdr:rowOff>9525</xdr:rowOff>
    </xdr:from>
    <xdr:to>
      <xdr:col>3</xdr:col>
      <xdr:colOff>333375</xdr:colOff>
      <xdr:row>48</xdr:row>
      <xdr:rowOff>0</xdr:rowOff>
    </xdr:to>
    <xdr:sp macro="" textlink="">
      <xdr:nvSpPr>
        <xdr:cNvPr id="5" name="Rectangle 3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247900" y="9572625"/>
          <a:ext cx="1619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50</xdr:row>
      <xdr:rowOff>0</xdr:rowOff>
    </xdr:from>
    <xdr:to>
      <xdr:col>0</xdr:col>
      <xdr:colOff>333375</xdr:colOff>
      <xdr:row>50</xdr:row>
      <xdr:rowOff>152400</xdr:rowOff>
    </xdr:to>
    <xdr:sp macro="" textlink="">
      <xdr:nvSpPr>
        <xdr:cNvPr id="6" name="Rectangle 4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71450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50</xdr:row>
      <xdr:rowOff>0</xdr:rowOff>
    </xdr:from>
    <xdr:to>
      <xdr:col>1</xdr:col>
      <xdr:colOff>114300</xdr:colOff>
      <xdr:row>50</xdr:row>
      <xdr:rowOff>152400</xdr:rowOff>
    </xdr:to>
    <xdr:sp macro="" textlink="">
      <xdr:nvSpPr>
        <xdr:cNvPr id="7" name="Rectangle 4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33375" y="10134600"/>
          <a:ext cx="3905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50</xdr:row>
      <xdr:rowOff>0</xdr:rowOff>
    </xdr:from>
    <xdr:to>
      <xdr:col>1</xdr:col>
      <xdr:colOff>276225</xdr:colOff>
      <xdr:row>50</xdr:row>
      <xdr:rowOff>152400</xdr:rowOff>
    </xdr:to>
    <xdr:sp macro="" textlink="">
      <xdr:nvSpPr>
        <xdr:cNvPr id="8" name="Rectangle 4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23900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276225</xdr:colOff>
      <xdr:row>50</xdr:row>
      <xdr:rowOff>0</xdr:rowOff>
    </xdr:from>
    <xdr:to>
      <xdr:col>1</xdr:col>
      <xdr:colOff>438150</xdr:colOff>
      <xdr:row>50</xdr:row>
      <xdr:rowOff>152400</xdr:rowOff>
    </xdr:to>
    <xdr:sp macro="" textlink="">
      <xdr:nvSpPr>
        <xdr:cNvPr id="9" name="Rectangle 4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85825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161925</xdr:colOff>
      <xdr:row>50</xdr:row>
      <xdr:rowOff>152400</xdr:rowOff>
    </xdr:to>
    <xdr:sp macro="" textlink="">
      <xdr:nvSpPr>
        <xdr:cNvPr id="10" name="Rectangle 4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219200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50</xdr:row>
      <xdr:rowOff>0</xdr:rowOff>
    </xdr:from>
    <xdr:to>
      <xdr:col>2</xdr:col>
      <xdr:colOff>323850</xdr:colOff>
      <xdr:row>50</xdr:row>
      <xdr:rowOff>152400</xdr:rowOff>
    </xdr:to>
    <xdr:sp macro="" textlink="">
      <xdr:nvSpPr>
        <xdr:cNvPr id="11" name="Rectangle 4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381125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323850</xdr:colOff>
      <xdr:row>50</xdr:row>
      <xdr:rowOff>0</xdr:rowOff>
    </xdr:from>
    <xdr:to>
      <xdr:col>2</xdr:col>
      <xdr:colOff>485775</xdr:colOff>
      <xdr:row>50</xdr:row>
      <xdr:rowOff>152400</xdr:rowOff>
    </xdr:to>
    <xdr:sp macro="" textlink="">
      <xdr:nvSpPr>
        <xdr:cNvPr id="12" name="Rectangle 4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543050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50</xdr:row>
      <xdr:rowOff>0</xdr:rowOff>
    </xdr:from>
    <xdr:to>
      <xdr:col>3</xdr:col>
      <xdr:colOff>142875</xdr:colOff>
      <xdr:row>50</xdr:row>
      <xdr:rowOff>152400</xdr:rowOff>
    </xdr:to>
    <xdr:sp macro="" textlink="">
      <xdr:nvSpPr>
        <xdr:cNvPr id="13" name="Rectangle 4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866900" y="10134600"/>
          <a:ext cx="352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50</xdr:row>
      <xdr:rowOff>0</xdr:rowOff>
    </xdr:from>
    <xdr:to>
      <xdr:col>3</xdr:col>
      <xdr:colOff>304800</xdr:colOff>
      <xdr:row>50</xdr:row>
      <xdr:rowOff>152400</xdr:rowOff>
    </xdr:to>
    <xdr:sp macro="" textlink="">
      <xdr:nvSpPr>
        <xdr:cNvPr id="14" name="Rectangle 4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2219325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50</xdr:row>
      <xdr:rowOff>0</xdr:rowOff>
    </xdr:from>
    <xdr:to>
      <xdr:col>4</xdr:col>
      <xdr:colOff>0</xdr:colOff>
      <xdr:row>50</xdr:row>
      <xdr:rowOff>152400</xdr:rowOff>
    </xdr:to>
    <xdr:sp macro="" textlink="">
      <xdr:nvSpPr>
        <xdr:cNvPr id="15" name="Rectangle 4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381250" y="10134600"/>
          <a:ext cx="3048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161925</xdr:colOff>
      <xdr:row>50</xdr:row>
      <xdr:rowOff>152400</xdr:rowOff>
    </xdr:to>
    <xdr:sp macro="" textlink="">
      <xdr:nvSpPr>
        <xdr:cNvPr id="16" name="Rectangle 3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686050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50</xdr:row>
      <xdr:rowOff>0</xdr:rowOff>
    </xdr:from>
    <xdr:to>
      <xdr:col>4</xdr:col>
      <xdr:colOff>323850</xdr:colOff>
      <xdr:row>50</xdr:row>
      <xdr:rowOff>152400</xdr:rowOff>
    </xdr:to>
    <xdr:sp macro="" textlink="">
      <xdr:nvSpPr>
        <xdr:cNvPr id="17" name="Rectangle 3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847975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0</xdr:col>
      <xdr:colOff>171450</xdr:colOff>
      <xdr:row>50</xdr:row>
      <xdr:rowOff>152400</xdr:rowOff>
    </xdr:to>
    <xdr:sp macro="" textlink="">
      <xdr:nvSpPr>
        <xdr:cNvPr id="18" name="Rectangle 3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9525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50</xdr:row>
      <xdr:rowOff>0</xdr:rowOff>
    </xdr:from>
    <xdr:to>
      <xdr:col>2</xdr:col>
      <xdr:colOff>0</xdr:colOff>
      <xdr:row>50</xdr:row>
      <xdr:rowOff>152400</xdr:rowOff>
    </xdr:to>
    <xdr:sp macro="" textlink="">
      <xdr:nvSpPr>
        <xdr:cNvPr id="19" name="Rectangle 3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1047750" y="1013460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50</xdr:row>
      <xdr:rowOff>0</xdr:rowOff>
    </xdr:from>
    <xdr:to>
      <xdr:col>2</xdr:col>
      <xdr:colOff>647700</xdr:colOff>
      <xdr:row>50</xdr:row>
      <xdr:rowOff>152400</xdr:rowOff>
    </xdr:to>
    <xdr:sp macro="" textlink="">
      <xdr:nvSpPr>
        <xdr:cNvPr id="20" name="Rectangle 3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704975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323850</xdr:colOff>
      <xdr:row>50</xdr:row>
      <xdr:rowOff>0</xdr:rowOff>
    </xdr:from>
    <xdr:to>
      <xdr:col>4</xdr:col>
      <xdr:colOff>485775</xdr:colOff>
      <xdr:row>50</xdr:row>
      <xdr:rowOff>152400</xdr:rowOff>
    </xdr:to>
    <xdr:sp macro="" textlink="">
      <xdr:nvSpPr>
        <xdr:cNvPr id="21" name="Rectangle 3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009900" y="10134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171450</xdr:colOff>
      <xdr:row>52</xdr:row>
      <xdr:rowOff>152400</xdr:rowOff>
    </xdr:to>
    <xdr:sp macro="" textlink="">
      <xdr:nvSpPr>
        <xdr:cNvPr id="22" name="Rectangle 5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9525" y="10515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52</xdr:row>
      <xdr:rowOff>0</xdr:rowOff>
    </xdr:from>
    <xdr:to>
      <xdr:col>0</xdr:col>
      <xdr:colOff>333375</xdr:colOff>
      <xdr:row>52</xdr:row>
      <xdr:rowOff>152400</xdr:rowOff>
    </xdr:to>
    <xdr:sp macro="" textlink="">
      <xdr:nvSpPr>
        <xdr:cNvPr id="23" name="Rectangle 5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71450" y="10515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52</xdr:row>
      <xdr:rowOff>0</xdr:rowOff>
    </xdr:from>
    <xdr:to>
      <xdr:col>1</xdr:col>
      <xdr:colOff>314325</xdr:colOff>
      <xdr:row>52</xdr:row>
      <xdr:rowOff>152400</xdr:rowOff>
    </xdr:to>
    <xdr:sp macro="" textlink="">
      <xdr:nvSpPr>
        <xdr:cNvPr id="24" name="Rectangle 5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62000" y="10515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314325</xdr:colOff>
      <xdr:row>52</xdr:row>
      <xdr:rowOff>0</xdr:rowOff>
    </xdr:from>
    <xdr:to>
      <xdr:col>1</xdr:col>
      <xdr:colOff>476250</xdr:colOff>
      <xdr:row>52</xdr:row>
      <xdr:rowOff>152400</xdr:rowOff>
    </xdr:to>
    <xdr:sp macro="" textlink="">
      <xdr:nvSpPr>
        <xdr:cNvPr id="25" name="Rectangle 5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923925" y="105156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I24" sqref="I24"/>
    </sheetView>
  </sheetViews>
  <sheetFormatPr defaultRowHeight="15" x14ac:dyDescent="0.25"/>
  <cols>
    <col min="3" max="3" width="15.7109375" customWidth="1"/>
    <col min="8" max="8" width="20.85546875" customWidth="1"/>
    <col min="9" max="9" width="19.85546875" customWidth="1"/>
    <col min="10" max="10" width="21.140625" customWidth="1"/>
  </cols>
  <sheetData>
    <row r="1" spans="1:11" ht="16.5" thickBot="1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4"/>
    </row>
    <row r="2" spans="1:11" s="105" customFormat="1" ht="11.25" x14ac:dyDescent="0.2">
      <c r="A2" s="5" t="s">
        <v>1</v>
      </c>
      <c r="B2" s="104"/>
      <c r="C2" s="6"/>
      <c r="D2" s="7"/>
      <c r="E2" s="8"/>
      <c r="F2" s="9"/>
      <c r="G2" s="10" t="s">
        <v>2</v>
      </c>
      <c r="H2" s="6"/>
      <c r="I2" s="7"/>
      <c r="J2" s="11"/>
      <c r="K2" s="12"/>
    </row>
    <row r="3" spans="1:11" s="105" customFormat="1" ht="11.25" x14ac:dyDescent="0.2">
      <c r="A3" s="13" t="s">
        <v>3</v>
      </c>
      <c r="B3" s="106"/>
      <c r="C3" s="14"/>
      <c r="D3" s="15"/>
      <c r="E3" s="8"/>
      <c r="F3" s="16"/>
      <c r="G3" s="17" t="s">
        <v>4</v>
      </c>
      <c r="H3" s="14"/>
      <c r="I3" s="15"/>
      <c r="J3" s="18"/>
      <c r="K3" s="12"/>
    </row>
    <row r="4" spans="1:11" s="105" customFormat="1" ht="12" thickBot="1" x14ac:dyDescent="0.25">
      <c r="A4" s="19" t="s">
        <v>5</v>
      </c>
      <c r="B4" s="107"/>
      <c r="C4" s="20"/>
      <c r="D4" s="21"/>
      <c r="E4" s="21"/>
      <c r="F4" s="22"/>
      <c r="G4" s="23" t="s">
        <v>6</v>
      </c>
      <c r="H4" s="108"/>
      <c r="I4" s="21"/>
      <c r="J4" s="24"/>
      <c r="K4" s="12"/>
    </row>
    <row r="5" spans="1:11" s="105" customFormat="1" ht="12" thickBot="1" x14ac:dyDescent="0.25">
      <c r="A5" s="109"/>
      <c r="B5" s="106"/>
      <c r="C5" s="106"/>
      <c r="D5" s="106"/>
      <c r="E5" s="106"/>
      <c r="F5" s="106"/>
      <c r="G5" s="106"/>
      <c r="H5" s="106"/>
      <c r="I5" s="106"/>
      <c r="J5" s="110"/>
    </row>
    <row r="6" spans="1:11" s="105" customFormat="1" ht="11.25" x14ac:dyDescent="0.2">
      <c r="A6" s="25" t="s">
        <v>7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1" s="105" customFormat="1" ht="12" thickBot="1" x14ac:dyDescent="0.25">
      <c r="A7" s="19" t="s">
        <v>8</v>
      </c>
      <c r="B7" s="26"/>
      <c r="C7" s="26"/>
      <c r="D7" s="26"/>
      <c r="E7" s="26"/>
      <c r="F7" s="26"/>
      <c r="G7" s="26"/>
      <c r="H7" s="27"/>
      <c r="I7" s="28"/>
      <c r="J7" s="29"/>
    </row>
    <row r="8" spans="1:11" s="105" customFormat="1" ht="11.25" x14ac:dyDescent="0.2">
      <c r="A8" s="109"/>
      <c r="B8" s="106"/>
      <c r="C8" s="106"/>
      <c r="D8" s="106"/>
      <c r="E8" s="106"/>
      <c r="F8" s="106"/>
      <c r="G8" s="106"/>
      <c r="H8" s="106"/>
      <c r="I8" s="106"/>
      <c r="J8" s="110"/>
    </row>
    <row r="9" spans="1:11" s="105" customFormat="1" ht="12" thickBot="1" x14ac:dyDescent="0.25">
      <c r="A9" s="99" t="s">
        <v>9</v>
      </c>
      <c r="B9" s="106"/>
      <c r="C9" s="106"/>
      <c r="D9" s="106"/>
      <c r="E9" s="106"/>
      <c r="F9" s="106"/>
      <c r="G9" s="106"/>
      <c r="H9" s="106"/>
      <c r="I9" s="106"/>
      <c r="J9" s="110"/>
    </row>
    <row r="10" spans="1:11" s="105" customFormat="1" ht="23.25" thickBot="1" x14ac:dyDescent="0.25">
      <c r="A10" s="30" t="s">
        <v>10</v>
      </c>
      <c r="B10" s="113" t="s">
        <v>11</v>
      </c>
      <c r="C10" s="31"/>
      <c r="D10" s="32" t="s">
        <v>12</v>
      </c>
      <c r="E10" s="33" t="s">
        <v>13</v>
      </c>
      <c r="F10" s="34" t="s">
        <v>10</v>
      </c>
      <c r="G10" s="113" t="s">
        <v>14</v>
      </c>
      <c r="H10" s="35"/>
      <c r="I10" s="36" t="s">
        <v>12</v>
      </c>
      <c r="J10" s="33" t="s">
        <v>13</v>
      </c>
    </row>
    <row r="11" spans="1:11" s="105" customFormat="1" ht="11.25" x14ac:dyDescent="0.2">
      <c r="A11" s="37" t="s">
        <v>15</v>
      </c>
      <c r="B11" s="38"/>
      <c r="C11" s="38"/>
      <c r="D11" s="39"/>
      <c r="E11" s="40"/>
      <c r="F11" s="37"/>
      <c r="G11" s="41" t="s">
        <v>16</v>
      </c>
      <c r="H11" s="42"/>
      <c r="I11" s="43">
        <v>75</v>
      </c>
      <c r="J11" s="40">
        <f>F11*75</f>
        <v>0</v>
      </c>
    </row>
    <row r="12" spans="1:11" s="105" customFormat="1" ht="11.25" x14ac:dyDescent="0.2">
      <c r="A12" s="44"/>
      <c r="B12" s="45" t="s">
        <v>17</v>
      </c>
      <c r="C12" s="45"/>
      <c r="D12" s="46">
        <v>40</v>
      </c>
      <c r="E12" s="47">
        <f>A12*40</f>
        <v>0</v>
      </c>
      <c r="F12" s="44"/>
      <c r="G12" s="48" t="s">
        <v>18</v>
      </c>
      <c r="H12" s="49"/>
      <c r="I12" s="50">
        <v>40</v>
      </c>
      <c r="J12" s="47">
        <f>F12*30</f>
        <v>0</v>
      </c>
    </row>
    <row r="13" spans="1:11" s="105" customFormat="1" ht="11.25" x14ac:dyDescent="0.2">
      <c r="A13" s="44"/>
      <c r="B13" s="45" t="s">
        <v>19</v>
      </c>
      <c r="C13" s="45"/>
      <c r="D13" s="46">
        <v>50</v>
      </c>
      <c r="E13" s="47">
        <f>A13*50</f>
        <v>0</v>
      </c>
      <c r="F13" s="44"/>
      <c r="G13" s="48" t="s">
        <v>20</v>
      </c>
      <c r="H13" s="49"/>
      <c r="I13" s="51">
        <v>40</v>
      </c>
      <c r="J13" s="47">
        <f>F13*25</f>
        <v>0</v>
      </c>
    </row>
    <row r="14" spans="1:11" s="105" customFormat="1" ht="11.25" x14ac:dyDescent="0.2">
      <c r="A14" s="44"/>
      <c r="B14" s="45" t="s">
        <v>21</v>
      </c>
      <c r="C14" s="45"/>
      <c r="D14" s="46">
        <v>55</v>
      </c>
      <c r="E14" s="47">
        <f>A14*55</f>
        <v>0</v>
      </c>
      <c r="F14" s="44"/>
      <c r="G14" s="48" t="s">
        <v>22</v>
      </c>
      <c r="H14" s="49"/>
      <c r="I14" s="50">
        <v>400</v>
      </c>
      <c r="J14" s="47">
        <f>F14*400</f>
        <v>0</v>
      </c>
    </row>
    <row r="15" spans="1:11" s="105" customFormat="1" ht="11.25" x14ac:dyDescent="0.2">
      <c r="A15" s="44"/>
      <c r="B15" s="45" t="s">
        <v>23</v>
      </c>
      <c r="C15" s="45"/>
      <c r="D15" s="46">
        <v>55</v>
      </c>
      <c r="E15" s="47">
        <f>A15*55</f>
        <v>0</v>
      </c>
      <c r="F15" s="44"/>
      <c r="G15" s="48" t="s">
        <v>24</v>
      </c>
      <c r="H15" s="49"/>
      <c r="I15" s="50">
        <v>25</v>
      </c>
      <c r="J15" s="47">
        <f>F15*25</f>
        <v>0</v>
      </c>
    </row>
    <row r="16" spans="1:11" s="105" customFormat="1" ht="11.25" x14ac:dyDescent="0.2">
      <c r="A16" s="44"/>
      <c r="B16" s="45" t="s">
        <v>25</v>
      </c>
      <c r="C16" s="45"/>
      <c r="D16" s="46">
        <v>60</v>
      </c>
      <c r="E16" s="47">
        <f>A16*60</f>
        <v>0</v>
      </c>
      <c r="F16" s="44"/>
      <c r="G16" s="48" t="s">
        <v>88</v>
      </c>
      <c r="H16" s="49" t="s">
        <v>26</v>
      </c>
      <c r="I16" s="50">
        <v>50</v>
      </c>
      <c r="J16" s="47">
        <f>F16*50</f>
        <v>0</v>
      </c>
    </row>
    <row r="17" spans="1:10" s="105" customFormat="1" ht="11.25" x14ac:dyDescent="0.2">
      <c r="A17" s="44"/>
      <c r="B17" s="45" t="s">
        <v>27</v>
      </c>
      <c r="C17" s="45"/>
      <c r="D17" s="46">
        <v>70</v>
      </c>
      <c r="E17" s="47">
        <f>A17*70</f>
        <v>0</v>
      </c>
      <c r="F17" s="44"/>
      <c r="G17" s="48" t="s">
        <v>28</v>
      </c>
      <c r="H17" s="49"/>
      <c r="I17" s="50">
        <v>90</v>
      </c>
      <c r="J17" s="47">
        <f>F17*90</f>
        <v>0</v>
      </c>
    </row>
    <row r="18" spans="1:10" s="105" customFormat="1" ht="11.25" x14ac:dyDescent="0.2">
      <c r="A18" s="44"/>
      <c r="B18" s="45" t="s">
        <v>29</v>
      </c>
      <c r="C18" s="45"/>
      <c r="D18" s="46">
        <v>70</v>
      </c>
      <c r="E18" s="47">
        <f>A18*70</f>
        <v>0</v>
      </c>
      <c r="F18" s="44"/>
      <c r="G18" s="48" t="s">
        <v>30</v>
      </c>
      <c r="H18" s="49"/>
      <c r="I18" s="50">
        <v>125</v>
      </c>
      <c r="J18" s="47">
        <f>F18*125</f>
        <v>0</v>
      </c>
    </row>
    <row r="19" spans="1:10" s="105" customFormat="1" ht="11.25" x14ac:dyDescent="0.2">
      <c r="A19" s="44"/>
      <c r="B19" s="45" t="s">
        <v>31</v>
      </c>
      <c r="C19" s="45"/>
      <c r="D19" s="46">
        <v>75</v>
      </c>
      <c r="E19" s="47">
        <f>A19*75</f>
        <v>0</v>
      </c>
      <c r="F19" s="44"/>
      <c r="G19" s="48" t="s">
        <v>32</v>
      </c>
      <c r="H19" s="49"/>
      <c r="I19" s="50">
        <v>50</v>
      </c>
      <c r="J19" s="47">
        <f>F19*50</f>
        <v>0</v>
      </c>
    </row>
    <row r="20" spans="1:10" s="105" customFormat="1" ht="11.25" x14ac:dyDescent="0.2">
      <c r="A20" s="44"/>
      <c r="B20" s="45" t="s">
        <v>33</v>
      </c>
      <c r="C20" s="45"/>
      <c r="D20" s="46">
        <v>80</v>
      </c>
      <c r="E20" s="47">
        <f>A20*80</f>
        <v>0</v>
      </c>
      <c r="F20" s="44"/>
      <c r="G20" s="48" t="s">
        <v>34</v>
      </c>
      <c r="H20" s="49"/>
      <c r="I20" s="50">
        <v>100</v>
      </c>
      <c r="J20" s="47">
        <f>F20*100</f>
        <v>0</v>
      </c>
    </row>
    <row r="21" spans="1:10" s="105" customFormat="1" ht="11.25" x14ac:dyDescent="0.2">
      <c r="A21" s="44"/>
      <c r="B21" s="45" t="s">
        <v>35</v>
      </c>
      <c r="C21" s="45"/>
      <c r="D21" s="46">
        <v>80</v>
      </c>
      <c r="E21" s="47">
        <f>A21*80</f>
        <v>0</v>
      </c>
      <c r="F21" s="44"/>
      <c r="G21" s="48" t="s">
        <v>36</v>
      </c>
      <c r="H21" s="49"/>
      <c r="I21" s="50">
        <v>300</v>
      </c>
      <c r="J21" s="47">
        <f>F21*300</f>
        <v>0</v>
      </c>
    </row>
    <row r="22" spans="1:10" s="105" customFormat="1" ht="11.25" x14ac:dyDescent="0.2">
      <c r="A22" s="44"/>
      <c r="B22" s="45" t="s">
        <v>37</v>
      </c>
      <c r="C22" s="45"/>
      <c r="D22" s="46">
        <v>85</v>
      </c>
      <c r="E22" s="47">
        <f>A22*85</f>
        <v>0</v>
      </c>
      <c r="F22" s="44"/>
      <c r="G22" s="48" t="s">
        <v>38</v>
      </c>
      <c r="H22" s="49"/>
      <c r="I22" s="50">
        <v>400</v>
      </c>
      <c r="J22" s="47">
        <f>F22*400</f>
        <v>0</v>
      </c>
    </row>
    <row r="23" spans="1:10" s="105" customFormat="1" ht="11.25" x14ac:dyDescent="0.2">
      <c r="A23" s="44"/>
      <c r="B23" s="45" t="s">
        <v>39</v>
      </c>
      <c r="C23" s="45"/>
      <c r="D23" s="46">
        <v>90</v>
      </c>
      <c r="E23" s="47">
        <f>A23*90</f>
        <v>0</v>
      </c>
      <c r="F23" s="44"/>
      <c r="G23" s="48" t="s">
        <v>40</v>
      </c>
      <c r="H23" s="49"/>
      <c r="I23" s="50">
        <v>300</v>
      </c>
      <c r="J23" s="47">
        <f>F23*300</f>
        <v>0</v>
      </c>
    </row>
    <row r="24" spans="1:10" s="105" customFormat="1" ht="11.25" x14ac:dyDescent="0.2">
      <c r="A24" s="44"/>
      <c r="B24" s="15" t="s">
        <v>41</v>
      </c>
      <c r="C24" s="45"/>
      <c r="D24" s="46"/>
      <c r="E24" s="47"/>
      <c r="F24" s="44"/>
      <c r="G24" s="48" t="s">
        <v>42</v>
      </c>
      <c r="H24" s="49"/>
      <c r="I24" s="50">
        <v>200</v>
      </c>
      <c r="J24" s="47">
        <f>F24*200</f>
        <v>0</v>
      </c>
    </row>
    <row r="25" spans="1:10" s="105" customFormat="1" ht="12" thickBot="1" x14ac:dyDescent="0.25">
      <c r="A25" s="52"/>
      <c r="B25" s="21"/>
      <c r="C25" s="26"/>
      <c r="D25" s="53"/>
      <c r="E25" s="54">
        <f>A25*30</f>
        <v>0</v>
      </c>
      <c r="F25" s="52"/>
      <c r="G25" s="55" t="s">
        <v>43</v>
      </c>
      <c r="H25" s="56"/>
      <c r="I25" s="57">
        <v>150</v>
      </c>
      <c r="J25" s="58">
        <f>F25*150</f>
        <v>0</v>
      </c>
    </row>
    <row r="26" spans="1:10" s="105" customFormat="1" ht="11.25" x14ac:dyDescent="0.2">
      <c r="A26" s="62" t="s">
        <v>44</v>
      </c>
      <c r="B26" s="38"/>
      <c r="C26" s="38"/>
      <c r="D26" s="38"/>
      <c r="E26" s="63">
        <f>SUM(E11:E25)</f>
        <v>0</v>
      </c>
      <c r="F26" s="125"/>
      <c r="G26" s="64" t="s">
        <v>45</v>
      </c>
      <c r="H26" s="6"/>
      <c r="I26" s="6"/>
      <c r="J26" s="65"/>
    </row>
    <row r="27" spans="1:10" s="105" customFormat="1" ht="11.25" x14ac:dyDescent="0.2">
      <c r="A27" s="66" t="s">
        <v>87</v>
      </c>
      <c r="B27" s="45"/>
      <c r="C27" s="45"/>
      <c r="D27" s="49"/>
      <c r="E27" s="67">
        <f>SUM(J11+J12+J13+J15+J16+J17+J18+J19+J20+J21+J22+J23+J24+J25)</f>
        <v>0</v>
      </c>
      <c r="F27" s="125"/>
      <c r="G27" s="68" t="s">
        <v>46</v>
      </c>
      <c r="H27" s="14"/>
      <c r="I27" s="14"/>
      <c r="J27" s="69"/>
    </row>
    <row r="28" spans="1:10" s="105" customFormat="1" ht="11.25" x14ac:dyDescent="0.2">
      <c r="A28" s="66" t="s">
        <v>47</v>
      </c>
      <c r="B28" s="45"/>
      <c r="C28" s="45"/>
      <c r="D28" s="45"/>
      <c r="E28" s="67">
        <f>SUM(E26:E27)</f>
        <v>0</v>
      </c>
      <c r="F28" s="125"/>
      <c r="G28" s="128" t="s">
        <v>48</v>
      </c>
      <c r="H28" s="129"/>
      <c r="I28" s="129"/>
      <c r="J28" s="130"/>
    </row>
    <row r="29" spans="1:10" s="105" customFormat="1" ht="11.25" x14ac:dyDescent="0.2">
      <c r="A29" s="70" t="s">
        <v>49</v>
      </c>
      <c r="B29" s="106"/>
      <c r="C29" s="106"/>
      <c r="D29" s="114" t="s">
        <v>50</v>
      </c>
      <c r="E29" s="71"/>
      <c r="F29" s="126"/>
      <c r="G29" s="72" t="s">
        <v>51</v>
      </c>
      <c r="H29" s="106"/>
      <c r="I29" s="106"/>
      <c r="J29" s="110"/>
    </row>
    <row r="30" spans="1:10" s="105" customFormat="1" ht="11.25" x14ac:dyDescent="0.2">
      <c r="A30" s="73" t="s">
        <v>52</v>
      </c>
      <c r="B30" s="74"/>
      <c r="C30" s="74"/>
      <c r="D30" s="61"/>
      <c r="E30" s="75">
        <f>E28*E29</f>
        <v>0</v>
      </c>
      <c r="F30" s="125"/>
      <c r="G30" s="76" t="s">
        <v>53</v>
      </c>
      <c r="H30" s="14"/>
      <c r="I30" s="14"/>
      <c r="J30" s="69"/>
    </row>
    <row r="31" spans="1:10" s="105" customFormat="1" ht="11.25" x14ac:dyDescent="0.2">
      <c r="A31" s="77" t="s">
        <v>54</v>
      </c>
      <c r="B31" s="15"/>
      <c r="C31" s="15"/>
      <c r="D31" s="15"/>
      <c r="E31" s="67">
        <f>SUM(J14)</f>
        <v>0</v>
      </c>
      <c r="F31" s="125"/>
      <c r="G31" s="78" t="s">
        <v>55</v>
      </c>
      <c r="H31" s="14"/>
      <c r="I31" s="14"/>
      <c r="J31" s="79"/>
    </row>
    <row r="32" spans="1:10" s="105" customFormat="1" ht="11.25" x14ac:dyDescent="0.2">
      <c r="A32" s="80" t="s">
        <v>56</v>
      </c>
      <c r="B32" s="81"/>
      <c r="C32" s="82"/>
      <c r="D32" s="83" t="s">
        <v>57</v>
      </c>
      <c r="E32" s="84">
        <f>(C32*50)</f>
        <v>0</v>
      </c>
      <c r="F32" s="125"/>
      <c r="G32" s="78" t="s">
        <v>58</v>
      </c>
      <c r="H32" s="14"/>
      <c r="I32" s="14"/>
      <c r="J32" s="69"/>
    </row>
    <row r="33" spans="1:11" s="105" customFormat="1" ht="12" thickBot="1" x14ac:dyDescent="0.25">
      <c r="A33" s="66" t="s">
        <v>59</v>
      </c>
      <c r="B33" s="45"/>
      <c r="C33" s="85"/>
      <c r="D33" s="45"/>
      <c r="E33" s="86">
        <f>E30+E31+E32</f>
        <v>0</v>
      </c>
      <c r="F33" s="126"/>
      <c r="G33" s="87" t="s">
        <v>60</v>
      </c>
      <c r="H33" s="107"/>
      <c r="I33" s="107"/>
      <c r="J33" s="115"/>
    </row>
    <row r="34" spans="1:11" s="105" customFormat="1" ht="11.25" x14ac:dyDescent="0.2">
      <c r="A34" s="88" t="s">
        <v>61</v>
      </c>
      <c r="B34" s="116"/>
      <c r="C34" s="117"/>
      <c r="D34" s="117"/>
      <c r="E34" s="89">
        <f>E33*8.1%</f>
        <v>0</v>
      </c>
      <c r="F34" s="126"/>
      <c r="G34" s="125"/>
      <c r="H34" s="126"/>
      <c r="I34" s="126"/>
      <c r="J34" s="127"/>
    </row>
    <row r="35" spans="1:11" s="105" customFormat="1" ht="12" thickBot="1" x14ac:dyDescent="0.25">
      <c r="A35" s="90" t="s">
        <v>62</v>
      </c>
      <c r="B35" s="118"/>
      <c r="C35" s="107"/>
      <c r="D35" s="107"/>
      <c r="E35" s="91">
        <f>E33+E34</f>
        <v>0</v>
      </c>
      <c r="F35" s="126"/>
      <c r="G35" s="125"/>
      <c r="H35" s="126"/>
      <c r="I35" s="126"/>
      <c r="J35" s="127"/>
    </row>
    <row r="36" spans="1:11" s="105" customFormat="1" ht="11.25" x14ac:dyDescent="0.2">
      <c r="A36" s="92" t="s">
        <v>63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1" s="105" customFormat="1" ht="11.25" x14ac:dyDescent="0.2">
      <c r="A37" s="95" t="s">
        <v>64</v>
      </c>
      <c r="B37" s="61"/>
      <c r="C37" s="61"/>
      <c r="D37" s="61"/>
      <c r="E37" s="61"/>
      <c r="F37" s="61"/>
      <c r="G37" s="61"/>
      <c r="H37" s="61"/>
      <c r="I37" s="61"/>
      <c r="J37" s="96"/>
    </row>
    <row r="38" spans="1:11" s="105" customFormat="1" ht="11.25" x14ac:dyDescent="0.2">
      <c r="A38" s="72" t="s">
        <v>65</v>
      </c>
      <c r="B38" s="61"/>
      <c r="C38" s="61"/>
      <c r="D38" s="61"/>
      <c r="E38" s="61"/>
      <c r="F38" s="61"/>
      <c r="G38" s="61"/>
      <c r="H38" s="61"/>
      <c r="I38" s="61"/>
      <c r="J38" s="96"/>
    </row>
    <row r="39" spans="1:11" s="105" customFormat="1" ht="11.25" x14ac:dyDescent="0.2">
      <c r="A39" s="72" t="s">
        <v>66</v>
      </c>
      <c r="B39" s="61"/>
      <c r="C39" s="61"/>
      <c r="D39" s="61"/>
      <c r="E39" s="61"/>
      <c r="F39" s="61"/>
      <c r="G39" s="61"/>
      <c r="H39" s="61"/>
      <c r="I39" s="61"/>
      <c r="J39" s="96"/>
    </row>
    <row r="40" spans="1:11" s="105" customFormat="1" ht="11.25" x14ac:dyDescent="0.2">
      <c r="A40" s="72" t="s">
        <v>67</v>
      </c>
      <c r="B40" s="61"/>
      <c r="C40" s="61"/>
      <c r="D40" s="61"/>
      <c r="E40" s="61"/>
      <c r="F40" s="61"/>
      <c r="G40" s="61"/>
      <c r="H40" s="61"/>
      <c r="I40" s="61"/>
      <c r="J40" s="96"/>
    </row>
    <row r="41" spans="1:11" s="105" customFormat="1" ht="11.25" x14ac:dyDescent="0.2">
      <c r="A41" s="72" t="s">
        <v>68</v>
      </c>
      <c r="B41" s="61"/>
      <c r="C41" s="61"/>
      <c r="D41" s="61"/>
      <c r="E41" s="61"/>
      <c r="F41" s="61"/>
      <c r="G41" s="61"/>
      <c r="H41" s="61"/>
      <c r="I41" s="61"/>
      <c r="J41" s="96"/>
    </row>
    <row r="42" spans="1:11" s="105" customFormat="1" ht="12" thickBot="1" x14ac:dyDescent="0.25">
      <c r="A42" s="97" t="s">
        <v>69</v>
      </c>
      <c r="B42" s="26"/>
      <c r="C42" s="26"/>
      <c r="D42" s="26"/>
      <c r="E42" s="26"/>
      <c r="F42" s="26"/>
      <c r="G42" s="26"/>
      <c r="H42" s="26"/>
      <c r="I42" s="26"/>
      <c r="J42" s="22"/>
    </row>
    <row r="43" spans="1:11" s="105" customFormat="1" ht="11.25" x14ac:dyDescent="0.2">
      <c r="A43" s="72"/>
      <c r="B43" s="61"/>
      <c r="C43" s="61"/>
      <c r="D43" s="61"/>
      <c r="E43" s="61"/>
      <c r="F43" s="61"/>
      <c r="G43" s="61"/>
      <c r="H43" s="61"/>
      <c r="I43" s="61"/>
      <c r="J43" s="96"/>
    </row>
    <row r="44" spans="1:11" s="105" customFormat="1" ht="11.25" x14ac:dyDescent="0.2">
      <c r="A44" s="99" t="s">
        <v>70</v>
      </c>
      <c r="B44" s="106"/>
      <c r="C44" s="106"/>
      <c r="D44" s="106"/>
      <c r="E44" s="106"/>
      <c r="F44" s="106"/>
      <c r="G44" s="106"/>
      <c r="H44" s="106"/>
      <c r="I44" s="106"/>
      <c r="J44" s="110"/>
    </row>
    <row r="45" spans="1:11" s="105" customFormat="1" ht="11.25" x14ac:dyDescent="0.2">
      <c r="A45" s="109"/>
      <c r="B45" s="106"/>
      <c r="C45" s="106"/>
      <c r="D45" s="106"/>
      <c r="E45" s="106"/>
      <c r="F45" s="106"/>
      <c r="G45" s="106"/>
      <c r="H45" s="106"/>
      <c r="I45" s="106"/>
      <c r="J45" s="110"/>
    </row>
    <row r="46" spans="1:11" s="105" customFormat="1" ht="11.25" x14ac:dyDescent="0.2">
      <c r="A46" s="100" t="s">
        <v>71</v>
      </c>
      <c r="B46" s="59"/>
      <c r="C46" s="59"/>
      <c r="D46" s="101" t="s">
        <v>72</v>
      </c>
      <c r="E46" s="59"/>
      <c r="F46" s="59"/>
      <c r="G46" s="59"/>
      <c r="H46" s="59"/>
      <c r="I46" s="59"/>
      <c r="J46" s="102"/>
      <c r="K46" s="119"/>
    </row>
    <row r="47" spans="1:11" s="105" customFormat="1" ht="11.25" x14ac:dyDescent="0.2">
      <c r="A47" s="98"/>
      <c r="B47" s="59"/>
      <c r="C47" s="59"/>
      <c r="D47" s="59"/>
      <c r="E47" s="59"/>
      <c r="F47" s="59"/>
      <c r="G47" s="59"/>
      <c r="H47" s="59"/>
      <c r="I47" s="59"/>
      <c r="J47" s="102"/>
      <c r="K47" s="119"/>
    </row>
    <row r="48" spans="1:11" s="105" customFormat="1" ht="11.25" x14ac:dyDescent="0.2">
      <c r="A48" s="100" t="s">
        <v>73</v>
      </c>
      <c r="B48" s="59"/>
      <c r="C48" s="101" t="s">
        <v>74</v>
      </c>
      <c r="D48" s="101" t="s">
        <v>75</v>
      </c>
      <c r="E48" s="101"/>
      <c r="F48" s="120"/>
      <c r="G48" s="59"/>
      <c r="H48" s="59"/>
      <c r="I48" s="59"/>
      <c r="J48" s="102"/>
      <c r="K48" s="119"/>
    </row>
    <row r="49" spans="1:11" s="105" customFormat="1" ht="11.25" x14ac:dyDescent="0.2">
      <c r="A49" s="98"/>
      <c r="B49" s="59"/>
      <c r="C49" s="59"/>
      <c r="D49" s="59"/>
      <c r="E49" s="59"/>
      <c r="F49" s="59"/>
      <c r="G49" s="59"/>
      <c r="H49" s="59"/>
      <c r="I49" s="59"/>
      <c r="J49" s="102"/>
      <c r="K49" s="119"/>
    </row>
    <row r="50" spans="1:11" s="105" customFormat="1" ht="11.25" x14ac:dyDescent="0.2">
      <c r="A50" s="98" t="s">
        <v>76</v>
      </c>
      <c r="B50" s="59"/>
      <c r="C50" s="59"/>
      <c r="D50" s="59"/>
      <c r="E50" s="59"/>
      <c r="F50" s="59"/>
      <c r="G50" s="59"/>
      <c r="H50" s="59"/>
      <c r="I50" s="59"/>
      <c r="J50" s="102"/>
      <c r="K50" s="119"/>
    </row>
    <row r="51" spans="1:11" s="105" customFormat="1" ht="11.25" x14ac:dyDescent="0.2">
      <c r="A51" s="98"/>
      <c r="B51" s="59"/>
      <c r="C51" s="59"/>
      <c r="D51" s="59"/>
      <c r="E51" s="59"/>
      <c r="F51" s="59"/>
      <c r="G51" s="59"/>
      <c r="H51" s="59"/>
      <c r="I51" s="59"/>
      <c r="J51" s="102"/>
      <c r="K51" s="119"/>
    </row>
    <row r="52" spans="1:11" s="105" customFormat="1" ht="11.25" x14ac:dyDescent="0.2">
      <c r="A52" s="98" t="s">
        <v>77</v>
      </c>
      <c r="B52" s="59"/>
      <c r="C52" s="59"/>
      <c r="D52" s="59"/>
      <c r="E52" s="59"/>
      <c r="F52" s="59"/>
      <c r="G52" s="59"/>
      <c r="H52" s="59"/>
      <c r="I52" s="59"/>
      <c r="J52" s="102"/>
      <c r="K52" s="119"/>
    </row>
    <row r="53" spans="1:11" s="105" customFormat="1" ht="11.25" x14ac:dyDescent="0.2">
      <c r="A53" s="98"/>
      <c r="B53" s="101" t="s">
        <v>78</v>
      </c>
      <c r="C53" s="59"/>
      <c r="D53" s="59"/>
      <c r="E53" s="59"/>
      <c r="F53" s="59"/>
      <c r="G53" s="59"/>
      <c r="H53" s="59"/>
      <c r="I53" s="59"/>
      <c r="J53" s="102"/>
      <c r="K53" s="119"/>
    </row>
    <row r="54" spans="1:11" s="105" customFormat="1" ht="11.25" x14ac:dyDescent="0.2">
      <c r="A54" s="100" t="s">
        <v>79</v>
      </c>
      <c r="B54" s="59"/>
      <c r="C54" s="59"/>
      <c r="D54" s="59"/>
      <c r="E54" s="59"/>
      <c r="F54" s="59"/>
      <c r="G54" s="59"/>
      <c r="H54" s="59"/>
      <c r="I54" s="59" t="s">
        <v>80</v>
      </c>
      <c r="J54" s="102"/>
      <c r="K54" s="119"/>
    </row>
    <row r="55" spans="1:11" s="105" customFormat="1" ht="11.25" x14ac:dyDescent="0.2">
      <c r="A55" s="99"/>
      <c r="B55" s="60"/>
      <c r="C55" s="60"/>
      <c r="D55" s="60"/>
      <c r="E55" s="60"/>
      <c r="F55" s="60"/>
      <c r="G55" s="60"/>
      <c r="H55" s="60"/>
      <c r="I55" s="60"/>
      <c r="J55" s="103"/>
      <c r="K55" s="119"/>
    </row>
    <row r="56" spans="1:11" s="105" customFormat="1" ht="11.25" x14ac:dyDescent="0.2">
      <c r="A56" s="99" t="s">
        <v>81</v>
      </c>
      <c r="B56" s="60"/>
      <c r="C56" s="60"/>
      <c r="D56" s="60"/>
      <c r="E56" s="60"/>
      <c r="F56" s="60"/>
      <c r="G56" s="60"/>
      <c r="H56" s="60"/>
      <c r="I56" s="60"/>
      <c r="J56" s="103"/>
      <c r="K56" s="119"/>
    </row>
    <row r="57" spans="1:11" s="105" customFormat="1" ht="11.25" x14ac:dyDescent="0.2">
      <c r="A57" s="99" t="s">
        <v>82</v>
      </c>
      <c r="B57" s="60"/>
      <c r="C57" s="60"/>
      <c r="D57" s="60"/>
      <c r="E57" s="60"/>
      <c r="F57" s="60"/>
      <c r="G57" s="60"/>
      <c r="H57" s="60"/>
      <c r="I57" s="60"/>
      <c r="J57" s="103"/>
      <c r="K57" s="119"/>
    </row>
    <row r="58" spans="1:11" s="105" customFormat="1" ht="11.25" x14ac:dyDescent="0.2">
      <c r="A58" s="99" t="s">
        <v>83</v>
      </c>
      <c r="B58" s="60"/>
      <c r="C58" s="60"/>
      <c r="D58" s="60"/>
      <c r="E58" s="60"/>
      <c r="F58" s="60"/>
      <c r="G58" s="60"/>
      <c r="H58" s="60"/>
      <c r="I58" s="60"/>
      <c r="J58" s="103"/>
      <c r="K58" s="119"/>
    </row>
    <row r="59" spans="1:11" s="105" customFormat="1" ht="11.25" x14ac:dyDescent="0.2">
      <c r="A59" s="99" t="s">
        <v>84</v>
      </c>
      <c r="B59" s="60"/>
      <c r="C59" s="60"/>
      <c r="D59" s="60"/>
      <c r="E59" s="60"/>
      <c r="F59" s="60"/>
      <c r="G59" s="60"/>
      <c r="H59" s="60"/>
      <c r="I59" s="60"/>
      <c r="J59" s="103"/>
      <c r="K59" s="119"/>
    </row>
    <row r="60" spans="1:11" s="105" customFormat="1" ht="11.25" x14ac:dyDescent="0.2">
      <c r="A60" s="99" t="s">
        <v>85</v>
      </c>
      <c r="B60" s="60"/>
      <c r="C60" s="60"/>
      <c r="D60" s="121"/>
      <c r="E60" s="60"/>
      <c r="F60" s="60"/>
      <c r="G60" s="60"/>
      <c r="H60" s="60"/>
      <c r="I60" s="60"/>
      <c r="J60" s="103"/>
      <c r="K60" s="119"/>
    </row>
    <row r="61" spans="1:11" s="105" customFormat="1" ht="11.25" x14ac:dyDescent="0.2">
      <c r="A61" s="99" t="s">
        <v>86</v>
      </c>
      <c r="B61" s="106"/>
      <c r="C61" s="106"/>
      <c r="D61" s="106"/>
      <c r="E61" s="106"/>
      <c r="F61" s="106"/>
      <c r="G61" s="106"/>
      <c r="H61" s="106"/>
      <c r="I61" s="106"/>
      <c r="J61" s="110"/>
    </row>
    <row r="62" spans="1:11" s="105" customFormat="1" ht="12" thickBot="1" x14ac:dyDescent="0.25">
      <c r="A62" s="122"/>
      <c r="B62" s="123"/>
      <c r="C62" s="123"/>
      <c r="D62" s="123"/>
      <c r="E62" s="123"/>
      <c r="F62" s="123"/>
      <c r="G62" s="123"/>
      <c r="H62" s="123"/>
      <c r="I62" s="123"/>
      <c r="J62" s="124"/>
    </row>
    <row r="63" spans="1:11" s="105" customFormat="1" ht="11.25" x14ac:dyDescent="0.2"/>
  </sheetData>
  <mergeCells count="1">
    <mergeCell ref="G28:J28"/>
  </mergeCells>
  <pageMargins left="0.7" right="0.4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White</dc:creator>
  <cp:lastModifiedBy>Jessie</cp:lastModifiedBy>
  <cp:lastPrinted>2015-02-19T00:56:08Z</cp:lastPrinted>
  <dcterms:created xsi:type="dcterms:W3CDTF">2015-02-19T00:22:37Z</dcterms:created>
  <dcterms:modified xsi:type="dcterms:W3CDTF">2017-11-08T14:54:54Z</dcterms:modified>
</cp:coreProperties>
</file>